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  <c r="C14"/>
  <c r="D50" l="1"/>
  <c r="D51"/>
  <c r="D19"/>
  <c r="D23"/>
  <c r="D44"/>
  <c r="D45"/>
  <c r="D43"/>
  <c r="D20"/>
  <c r="D16"/>
  <c r="D10"/>
  <c r="D9"/>
  <c r="D8"/>
  <c r="C30"/>
  <c r="D37"/>
  <c r="D36"/>
  <c r="D35"/>
  <c r="D34"/>
  <c r="D33"/>
  <c r="D31"/>
  <c r="E23"/>
  <c r="E6"/>
  <c r="C52" l="1"/>
  <c r="C6"/>
  <c r="D11"/>
  <c r="E38" l="1"/>
  <c r="E30"/>
  <c r="E14"/>
  <c r="E52" l="1"/>
  <c r="D42"/>
  <c r="D39"/>
  <c r="D41"/>
  <c r="D40" l="1"/>
  <c r="D38" s="1"/>
  <c r="D22" l="1"/>
  <c r="D46"/>
  <c r="D49"/>
  <c r="D48" l="1"/>
  <c r="D17"/>
  <c r="D14" s="1"/>
  <c r="D18"/>
  <c r="D24"/>
  <c r="F38" l="1"/>
  <c r="F30"/>
  <c r="D32"/>
  <c r="D30" s="1"/>
  <c r="F14" l="1"/>
  <c r="D13"/>
  <c r="D6" s="1"/>
  <c r="F6"/>
  <c r="F47" l="1"/>
  <c r="F50"/>
  <c r="D52"/>
</calcChain>
</file>

<file path=xl/sharedStrings.xml><?xml version="1.0" encoding="utf-8"?>
<sst xmlns="http://schemas.openxmlformats.org/spreadsheetml/2006/main" count="52" uniqueCount="50">
  <si>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</si>
  <si>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</si>
  <si>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</si>
  <si>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</si>
  <si>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</si>
  <si>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</si>
  <si>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</si>
  <si>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</si>
  <si>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руб.</t>
  </si>
  <si>
    <t>Расходы на управление МКД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</si>
  <si>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</si>
  <si>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</si>
  <si>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</si>
  <si>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</si>
  <si>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</si>
  <si>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Обслуживание УУТЭ</t>
  </si>
  <si>
    <t>Факт за</t>
  </si>
  <si>
    <t>Тариф 2017</t>
  </si>
  <si>
    <t>ОТЧЕТ ПО СТАТЬЕ " Содержание и ремонт жилья"</t>
  </si>
  <si>
    <t>Обслуживание лифта,страхование,техосвид</t>
  </si>
  <si>
    <t>Налог УСН</t>
  </si>
  <si>
    <t>Аварийное обслуживание</t>
  </si>
  <si>
    <t>Техобсл газопровод ВД,чистка венканалов</t>
  </si>
  <si>
    <t>утилизация ртутосодер.ламп,содер.контейнер и пр</t>
  </si>
  <si>
    <t>утверж тариф</t>
  </si>
  <si>
    <t>Утилизация ртутосодер.ламп,</t>
  </si>
  <si>
    <t>зарплата обслуж.перс с отчислен.30,2%</t>
  </si>
  <si>
    <t>Оплата труда по уборке МОП с отчисл 30,2%</t>
  </si>
  <si>
    <t xml:space="preserve">съем показаний ипу </t>
  </si>
  <si>
    <t>Оплата труда по уборке террит..с отчисл 30.2%</t>
  </si>
  <si>
    <t xml:space="preserve">промывка и подготовка к отопит.сезону </t>
  </si>
  <si>
    <t>за 2020год</t>
  </si>
  <si>
    <t>услуги садовника 6720,озеленение-4000,покос3677,45</t>
  </si>
  <si>
    <t>огражд.столбик1823 соль-1204,5,реагенты-625,60</t>
  </si>
  <si>
    <t>покраска дет площ 596 инвентарь1080</t>
  </si>
  <si>
    <t>дезинсекция,дератизация</t>
  </si>
  <si>
    <t>дезобработка холлов подъезда и в лифтах</t>
  </si>
  <si>
    <t>стенд, инвентарь,хоз.(тряпки,моющее,перчатки)</t>
  </si>
  <si>
    <t>эл.материалы 510 ,з/пл электрика с отч 30.2%</t>
  </si>
  <si>
    <t>ремонт водоснабжения,сантехматериалы</t>
  </si>
  <si>
    <t>Ремонт парапета</t>
  </si>
  <si>
    <t xml:space="preserve">ремонт насоса </t>
  </si>
  <si>
    <t>ус банк 4960,46 аренда оф.18379,63 ,сайтУК, ГИС-6316,67</t>
  </si>
  <si>
    <t>гсм3344,98 бумага канц-4230,81эл.отчет-780,катридж1726,68</t>
  </si>
  <si>
    <t>обработка фиксальн.данных1135,4,сод.оргтехн1004,67</t>
  </si>
  <si>
    <t>услуги ркц,паспортиста-201200, ккм-1485 чек-онлайн3800</t>
  </si>
  <si>
    <t>зарпл.перс.230824,38,отпуск. резерв- 52929</t>
  </si>
  <si>
    <t>юридич услуги-16000 почт-2164,89,техпод.1С 3667</t>
  </si>
  <si>
    <t xml:space="preserve"> за 2020 год      по  ж.д. ул.Закруткина 20</t>
  </si>
  <si>
    <t>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</si>
</sst>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1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1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4" fillId="0" borderId="5" xfId="0" applyNumberFormat="1" applyFont="1" applyBorder="1"/>
    <xf numFmtId="0" fontId="4" fillId="0" borderId="12" xfId="0" applyFont="1" applyBorder="1"/>
    <xf numFmtId="2" fontId="5" fillId="0" borderId="2" xfId="0" applyNumberFormat="1" applyFont="1" applyBorder="1"/>
    <xf numFmtId="0" fontId="7" fillId="0" borderId="7" xfId="0" applyFont="1" applyBorder="1"/>
    <xf numFmtId="0" fontId="7" fillId="0" borderId="3" xfId="0" applyFont="1" applyBorder="1"/>
    <xf numFmtId="2" fontId="0" fillId="0" borderId="3" xfId="0" applyNumberFormat="1" applyFont="1" applyBorder="1"/>
    <xf numFmtId="0" fontId="1" fillId="0" borderId="6" xfId="0" applyFont="1" applyBorder="1"/>
    <xf numFmtId="0" fontId="8" fillId="0" borderId="0" xfId="0" applyFont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4" fillId="0" borderId="10" xfId="0" applyFont="1" applyBorder="1"/>
    <xf numFmtId="2" fontId="5" fillId="0" borderId="1" xfId="0" applyNumberFormat="1" applyFont="1" applyBorder="1"/>
    <xf numFmtId="0" fontId="7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topLeftCell="A2" zoomScaleNormal="100" workbookViewId="0">
      <selection activeCell="B8" sqref="B8"/>
    </sheetView>
  </sheetViews>
  <sheetFormatPr defaultRowHeight="13.2"/>
  <cols>
    <col min="1" max="1" width="5.88671875" customWidth="1"/>
    <col min="2" max="2" width="61.33203125" customWidth="1"/>
    <col min="3" max="3" width="13" customWidth="1"/>
    <col min="4" max="4" width="12.88671875" hidden="1" customWidth="1"/>
    <col min="5" max="5" width="13.88671875" hidden="1" customWidth="1"/>
    <col min="6" max="6" width="10.6640625" hidden="1" customWidth="1"/>
    <col min="7" max="7" width="12" hidden="1" customWidth="1"/>
  </cols>
  <sheetData>
    <row r="1" spans="1:7" ht="15">
      <c r="A1" s="24"/>
      <c r="B1" s="24" t="s">
        <v>18</v>
      </c>
      <c r="C1" s="24" t="s">
        <v>13</v>
      </c>
      <c r="D1" s="2" t="s">
        <v>31</v>
      </c>
      <c r="F1" s="2"/>
      <c r="G1" s="7"/>
    </row>
    <row r="2" spans="1:7" ht="15">
      <c r="A2" s="1"/>
      <c r="B2" s="2" t="s">
        <v>48</v>
      </c>
      <c r="D2" s="2"/>
      <c r="E2" s="2"/>
      <c r="F2" s="2"/>
      <c r="G2" s="7"/>
    </row>
    <row r="3" spans="1:7" ht="15.6" thickBot="1">
      <c r="A3" s="1"/>
      <c r="B3" s="1"/>
      <c r="C3" s="49" t="s">
        <v>8</v>
      </c>
      <c r="D3" s="43">
        <v>3599.53</v>
      </c>
      <c r="E3" s="1"/>
      <c r="F3" s="1">
        <v>9318.4</v>
      </c>
    </row>
    <row r="4" spans="1:7" ht="13.8">
      <c r="A4" s="9" t="s">
        <v>0</v>
      </c>
      <c r="B4" s="3" t="s">
        <v>2</v>
      </c>
      <c r="C4" s="50" t="s">
        <v>16</v>
      </c>
      <c r="D4" s="29" t="s">
        <v>14</v>
      </c>
      <c r="E4" s="29" t="s">
        <v>24</v>
      </c>
      <c r="F4" s="29" t="s">
        <v>17</v>
      </c>
      <c r="G4" s="29"/>
    </row>
    <row r="5" spans="1:7" ht="23.25" customHeight="1" thickBot="1">
      <c r="A5" s="4"/>
      <c r="B5" s="8"/>
      <c r="C5" s="51" t="s">
        <v>49</v>
      </c>
      <c r="D5" s="28" t="s">
        <v>1</v>
      </c>
      <c r="E5" s="28" t="s">
        <v>1</v>
      </c>
      <c r="F5" s="28" t="s">
        <v>1</v>
      </c>
      <c r="G5" s="28"/>
    </row>
    <row r="6" spans="1:7">
      <c r="A6" s="16">
        <v>1</v>
      </c>
      <c r="B6" s="17" t="s">
        <v>11</v>
      </c>
      <c r="C6" s="17">
        <f>C8+C9+C12+C13+C10+C11</f>
        <v>118526.55</v>
      </c>
      <c r="D6" s="30">
        <f>D8+D9+D12+D13+D10+D11</f>
        <v>2.5680794900074915</v>
      </c>
      <c r="E6" s="17">
        <f>E8+E9+E10+E11</f>
        <v>1.85</v>
      </c>
      <c r="F6" s="30">
        <f>F8+F9+F12+F13</f>
        <v>2.0100000000000002</v>
      </c>
      <c r="G6" s="17"/>
    </row>
    <row r="7" spans="1:7" ht="10.8" customHeight="1" thickBot="1">
      <c r="A7" s="18"/>
      <c r="B7" s="19"/>
      <c r="C7" s="19"/>
      <c r="D7" s="32"/>
      <c r="E7" s="19"/>
      <c r="F7" s="19"/>
      <c r="G7" s="19"/>
    </row>
    <row r="8" spans="1:7" ht="18" customHeight="1">
      <c r="A8" s="13"/>
      <c r="B8" s="14" t="s">
        <v>29</v>
      </c>
      <c r="C8" s="14">
        <v>98800</v>
      </c>
      <c r="D8" s="31">
        <f>C8/D3/13</f>
        <v>2.1113867643831274</v>
      </c>
      <c r="E8" s="14">
        <v>1.55</v>
      </c>
      <c r="F8" s="14">
        <v>1.82</v>
      </c>
      <c r="G8" s="14"/>
    </row>
    <row r="9" spans="1:7" ht="18" customHeight="1">
      <c r="A9" s="13"/>
      <c r="B9" s="14" t="s">
        <v>33</v>
      </c>
      <c r="C9" s="14">
        <v>3653.1</v>
      </c>
      <c r="D9" s="31">
        <f>C9/D3/12</f>
        <v>8.4573541545701791E-2</v>
      </c>
      <c r="E9" s="14">
        <v>0.27</v>
      </c>
      <c r="F9" s="14">
        <v>0.05</v>
      </c>
      <c r="G9" s="14"/>
    </row>
    <row r="10" spans="1:7" ht="18" customHeight="1">
      <c r="A10" s="13"/>
      <c r="B10" s="14" t="s">
        <v>32</v>
      </c>
      <c r="C10" s="14">
        <v>14397.45</v>
      </c>
      <c r="D10" s="31">
        <f>C10/12/D3</f>
        <v>0.33331782204898974</v>
      </c>
      <c r="E10" s="14">
        <v>0.02</v>
      </c>
      <c r="F10" s="14"/>
      <c r="G10" s="14"/>
    </row>
    <row r="11" spans="1:7" ht="18" customHeight="1" thickBot="1">
      <c r="A11" s="13"/>
      <c r="B11" s="14" t="s">
        <v>34</v>
      </c>
      <c r="C11" s="14">
        <v>1676</v>
      </c>
      <c r="D11" s="31">
        <f>C11/12/D3</f>
        <v>3.8801362029672389E-2</v>
      </c>
      <c r="E11" s="14">
        <v>0.01</v>
      </c>
      <c r="F11" s="14"/>
      <c r="G11" s="14"/>
    </row>
    <row r="12" spans="1:7" ht="17.399999999999999" hidden="1" customHeight="1" thickBot="1">
      <c r="A12" s="13"/>
      <c r="B12" s="14"/>
      <c r="C12" s="14"/>
      <c r="D12" s="31"/>
      <c r="E12" s="14"/>
      <c r="F12" s="14">
        <v>0.04</v>
      </c>
      <c r="G12" s="14"/>
    </row>
    <row r="13" spans="1:7" ht="18" hidden="1" customHeight="1" thickBot="1">
      <c r="A13" s="13"/>
      <c r="B13" s="14"/>
      <c r="C13" s="14"/>
      <c r="D13" s="31">
        <f>C13/12/F3</f>
        <v>0</v>
      </c>
      <c r="E13" s="14"/>
      <c r="F13" s="14">
        <v>0.1</v>
      </c>
      <c r="G13" s="14"/>
    </row>
    <row r="14" spans="1:7">
      <c r="A14" s="17">
        <v>2</v>
      </c>
      <c r="B14" s="17" t="s">
        <v>4</v>
      </c>
      <c r="C14" s="17">
        <f>C16+C17+C18+C19+C22+C20</f>
        <v>219628.93</v>
      </c>
      <c r="D14" s="30">
        <f>D16+D17+D18+D19+D20</f>
        <v>4.145853399246981</v>
      </c>
      <c r="E14" s="17">
        <f>E16+E17+E18+E19+E22</f>
        <v>2.08</v>
      </c>
      <c r="F14" s="17">
        <f>F16+F17+F18+F19</f>
        <v>3.8899999999999997</v>
      </c>
      <c r="G14" s="17"/>
    </row>
    <row r="15" spans="1:7" ht="15" customHeight="1" thickBot="1">
      <c r="A15" s="19"/>
      <c r="B15" s="19" t="s">
        <v>3</v>
      </c>
      <c r="C15" s="19"/>
      <c r="D15" s="32"/>
      <c r="E15" s="19"/>
      <c r="F15" s="19"/>
      <c r="G15" s="19"/>
    </row>
    <row r="16" spans="1:7" ht="20.25" customHeight="1">
      <c r="A16" s="6"/>
      <c r="B16" s="14" t="s">
        <v>27</v>
      </c>
      <c r="C16" s="14">
        <v>98800</v>
      </c>
      <c r="D16" s="31">
        <f>C16/D3/13</f>
        <v>2.1113867643831274</v>
      </c>
      <c r="E16" s="14">
        <v>1.4</v>
      </c>
      <c r="F16" s="14">
        <v>2.5299999999999998</v>
      </c>
      <c r="G16" s="14"/>
    </row>
    <row r="17" spans="1:7" ht="20.25" customHeight="1">
      <c r="A17" s="6"/>
      <c r="B17" s="14" t="s">
        <v>37</v>
      </c>
      <c r="C17" s="14">
        <v>3135.2</v>
      </c>
      <c r="D17" s="31">
        <f>C17/D3/12</f>
        <v>7.2583550259802426E-2</v>
      </c>
      <c r="E17" s="14">
        <v>0.1</v>
      </c>
      <c r="F17" s="14">
        <v>0.1</v>
      </c>
      <c r="G17" s="14"/>
    </row>
    <row r="18" spans="1:7" ht="20.25" customHeight="1">
      <c r="A18" s="6"/>
      <c r="B18" s="14" t="s">
        <v>35</v>
      </c>
      <c r="C18" s="14">
        <v>2033.48</v>
      </c>
      <c r="D18" s="31">
        <f>C18/D3/12</f>
        <v>4.7077442517958361E-2</v>
      </c>
      <c r="E18" s="14">
        <v>0.02</v>
      </c>
      <c r="F18" s="14">
        <v>0.06</v>
      </c>
      <c r="G18" s="14"/>
    </row>
    <row r="19" spans="1:7" ht="20.25" customHeight="1">
      <c r="A19" s="6"/>
      <c r="B19" s="14" t="s">
        <v>28</v>
      </c>
      <c r="C19" s="14">
        <v>34630</v>
      </c>
      <c r="D19" s="31">
        <f>C19/4687/13</f>
        <v>0.56834780325285983</v>
      </c>
      <c r="E19" s="14">
        <v>0.56000000000000005</v>
      </c>
      <c r="F19" s="14">
        <v>1.2</v>
      </c>
      <c r="G19" s="14"/>
    </row>
    <row r="20" spans="1:7" ht="19.8" customHeight="1">
      <c r="A20" s="6"/>
      <c r="B20" s="14" t="s">
        <v>38</v>
      </c>
      <c r="C20" s="14">
        <v>63006</v>
      </c>
      <c r="D20" s="31">
        <f>C20/13/D3</f>
        <v>1.3464578388332322</v>
      </c>
      <c r="E20" s="14"/>
      <c r="F20" s="14"/>
      <c r="G20" s="14"/>
    </row>
    <row r="21" spans="1:7" ht="20.399999999999999" hidden="1" customHeight="1">
      <c r="A21" s="6"/>
      <c r="B21" s="14"/>
      <c r="C21" s="14"/>
      <c r="D21" s="31"/>
      <c r="E21" s="14"/>
      <c r="F21" s="14"/>
      <c r="G21" s="14"/>
    </row>
    <row r="22" spans="1:7" ht="16.8" customHeight="1" thickBot="1">
      <c r="A22" s="10"/>
      <c r="B22" s="20" t="s">
        <v>36</v>
      </c>
      <c r="C22" s="20">
        <v>18024.25</v>
      </c>
      <c r="D22" s="38">
        <f>C22/D3/12</f>
        <v>0.41728248780627841</v>
      </c>
      <c r="E22" s="20"/>
      <c r="F22" s="20"/>
      <c r="G22" s="20"/>
    </row>
    <row r="23" spans="1:7" ht="25.8" customHeight="1" thickBot="1">
      <c r="A23" s="26">
        <v>3</v>
      </c>
      <c r="B23" s="21" t="s">
        <v>25</v>
      </c>
      <c r="C23" s="25">
        <v>163</v>
      </c>
      <c r="D23" s="33">
        <f>C23/12/D3</f>
        <v>3.7736408179215989E-3</v>
      </c>
      <c r="E23" s="12">
        <f>E25+E26</f>
        <v>0.03</v>
      </c>
      <c r="F23" s="12">
        <v>2.73</v>
      </c>
      <c r="G23" s="12"/>
    </row>
    <row r="24" spans="1:7" ht="0.6" customHeight="1">
      <c r="A24" s="22"/>
      <c r="B24" s="14"/>
      <c r="C24" s="27"/>
      <c r="D24" s="34">
        <f>C24/D3/12</f>
        <v>0</v>
      </c>
      <c r="E24" s="21"/>
      <c r="F24" s="21"/>
      <c r="G24" s="21"/>
    </row>
    <row r="25" spans="1:7" ht="16.8" customHeight="1">
      <c r="A25" s="22"/>
      <c r="B25" s="14"/>
      <c r="C25" s="27"/>
      <c r="D25" s="41"/>
      <c r="E25" s="14"/>
      <c r="F25" s="21"/>
      <c r="G25" s="21"/>
    </row>
    <row r="26" spans="1:7" ht="16.8" customHeight="1">
      <c r="A26" s="22"/>
      <c r="B26" s="14" t="s">
        <v>23</v>
      </c>
      <c r="C26" s="14">
        <v>163</v>
      </c>
      <c r="D26" s="31"/>
      <c r="E26" s="14">
        <v>0.03</v>
      </c>
      <c r="F26" s="14">
        <v>2.2000000000000002</v>
      </c>
      <c r="G26" s="14"/>
    </row>
    <row r="27" spans="1:7" ht="0.6" customHeight="1" thickBot="1">
      <c r="A27" s="13"/>
      <c r="B27" s="14"/>
      <c r="C27" s="14"/>
      <c r="D27" s="31"/>
      <c r="E27" s="14"/>
      <c r="F27" s="14">
        <v>0.12</v>
      </c>
      <c r="G27" s="14"/>
    </row>
    <row r="28" spans="1:7">
      <c r="A28" s="17">
        <v>4</v>
      </c>
      <c r="B28" s="21" t="s">
        <v>5</v>
      </c>
      <c r="C28" s="17"/>
      <c r="D28" s="30"/>
      <c r="E28" s="17"/>
      <c r="F28" s="17"/>
      <c r="G28" s="17"/>
    </row>
    <row r="29" spans="1:7">
      <c r="A29" s="21"/>
      <c r="B29" s="21" t="s">
        <v>6</v>
      </c>
      <c r="C29" s="21"/>
      <c r="D29" s="34"/>
      <c r="E29" s="21"/>
      <c r="F29" s="21"/>
      <c r="G29" s="21"/>
    </row>
    <row r="30" spans="1:7" ht="13.8" thickBot="1">
      <c r="A30" s="21"/>
      <c r="B30" s="19" t="s">
        <v>12</v>
      </c>
      <c r="C30" s="19">
        <f>C31+C32+C33+C35+C36+C37+C34</f>
        <v>237822.69</v>
      </c>
      <c r="D30" s="32">
        <f>D31+D32+D33+D34+D37</f>
        <v>4.9290750174150233</v>
      </c>
      <c r="E30" s="19">
        <f>E31+E33+E34+E37</f>
        <v>3.6399999999999997</v>
      </c>
      <c r="F30" s="19">
        <f>F31+F32+F33+F37</f>
        <v>3.18</v>
      </c>
      <c r="G30" s="19"/>
    </row>
    <row r="31" spans="1:7" ht="14.4" customHeight="1">
      <c r="A31" s="45"/>
      <c r="B31" s="23" t="s">
        <v>26</v>
      </c>
      <c r="C31" s="29">
        <v>162687.84</v>
      </c>
      <c r="D31" s="48">
        <f>C31/D3/13</f>
        <v>3.4766897986040486</v>
      </c>
      <c r="E31" s="23">
        <v>1.94</v>
      </c>
      <c r="F31" s="15">
        <v>2.08</v>
      </c>
      <c r="G31" s="14"/>
    </row>
    <row r="32" spans="1:7" ht="13.2" hidden="1" customHeight="1">
      <c r="A32" s="46"/>
      <c r="B32" s="14"/>
      <c r="C32" s="27"/>
      <c r="D32" s="35">
        <f>C32/12/F3</f>
        <v>0</v>
      </c>
      <c r="E32" s="6"/>
      <c r="F32" s="44">
        <v>0.5</v>
      </c>
      <c r="G32" s="6"/>
    </row>
    <row r="33" spans="1:7" ht="19.2" customHeight="1">
      <c r="A33" s="46"/>
      <c r="B33" s="14" t="s">
        <v>30</v>
      </c>
      <c r="C33" s="27">
        <v>58262.85</v>
      </c>
      <c r="D33" s="35">
        <f>C33/D3/12</f>
        <v>1.3488531836100821</v>
      </c>
      <c r="E33" s="6">
        <v>1.4</v>
      </c>
      <c r="F33" s="44">
        <v>0.5</v>
      </c>
      <c r="G33" s="6"/>
    </row>
    <row r="34" spans="1:7" ht="20.399999999999999" customHeight="1">
      <c r="A34" s="46"/>
      <c r="B34" s="14" t="s">
        <v>39</v>
      </c>
      <c r="C34" s="27">
        <v>4472</v>
      </c>
      <c r="D34" s="35">
        <f>C34/D3/12</f>
        <v>0.10353203520089195</v>
      </c>
      <c r="E34" s="6">
        <v>0.3</v>
      </c>
      <c r="F34" s="44"/>
      <c r="G34" s="6"/>
    </row>
    <row r="35" spans="1:7" ht="16.8" customHeight="1">
      <c r="A35" s="46"/>
      <c r="B35" s="14" t="s">
        <v>41</v>
      </c>
      <c r="C35" s="27">
        <v>2000</v>
      </c>
      <c r="D35" s="35">
        <f>C35/12/D3</f>
        <v>4.6302341324191393E-2</v>
      </c>
      <c r="E35" s="6"/>
      <c r="F35" s="44"/>
      <c r="G35" s="6"/>
    </row>
    <row r="36" spans="1:7" ht="21" customHeight="1">
      <c r="A36" s="46"/>
      <c r="B36" s="14" t="s">
        <v>40</v>
      </c>
      <c r="C36" s="27">
        <v>10400</v>
      </c>
      <c r="D36" s="35">
        <f>C36/D3/12</f>
        <v>0.24077217488579528</v>
      </c>
      <c r="E36" s="6"/>
      <c r="F36" s="44">
        <v>0.1</v>
      </c>
      <c r="G36" s="6"/>
    </row>
    <row r="37" spans="1:7" ht="1.2" customHeight="1" thickBot="1">
      <c r="A37" s="46"/>
      <c r="B37" s="5"/>
      <c r="C37" s="27"/>
      <c r="D37" s="35">
        <f>C37/D3/12</f>
        <v>0</v>
      </c>
      <c r="E37" s="6"/>
      <c r="F37" s="44">
        <v>0.1</v>
      </c>
      <c r="G37" s="6"/>
    </row>
    <row r="38" spans="1:7" ht="23.4" customHeight="1" thickBot="1">
      <c r="A38" s="26">
        <v>5</v>
      </c>
      <c r="B38" s="12" t="s">
        <v>9</v>
      </c>
      <c r="C38" s="12">
        <f>C39+C44+C40+C41+C42</f>
        <v>551759.5</v>
      </c>
      <c r="D38" s="33">
        <f>D39+D40+D44+D41+D42+D43</f>
        <v>11.947440395886444</v>
      </c>
      <c r="E38" s="12">
        <f>E39+E40+E41+E42+E44</f>
        <v>11.14</v>
      </c>
      <c r="F38" s="47">
        <f>F39+F40+F44</f>
        <v>6.87</v>
      </c>
      <c r="G38" s="17"/>
    </row>
    <row r="39" spans="1:7" ht="22.2" customHeight="1">
      <c r="A39" s="5"/>
      <c r="B39" s="39" t="s">
        <v>46</v>
      </c>
      <c r="C39" s="6">
        <v>283753.38</v>
      </c>
      <c r="D39" s="35">
        <f>C39/D3/13</f>
        <v>6.0638980858398392</v>
      </c>
      <c r="E39" s="6">
        <v>5.98</v>
      </c>
      <c r="F39" s="9">
        <v>3</v>
      </c>
      <c r="G39" s="9"/>
    </row>
    <row r="40" spans="1:7" ht="22.2" customHeight="1">
      <c r="A40" s="5"/>
      <c r="B40" s="39" t="s">
        <v>42</v>
      </c>
      <c r="C40" s="6">
        <v>29656.76</v>
      </c>
      <c r="D40" s="35">
        <f>C40/D3/12</f>
        <v>0.6865887120448132</v>
      </c>
      <c r="E40" s="6">
        <v>0.71</v>
      </c>
      <c r="F40" s="6">
        <v>1.2</v>
      </c>
      <c r="G40" s="6"/>
    </row>
    <row r="41" spans="1:7" ht="22.2" customHeight="1">
      <c r="A41" s="5"/>
      <c r="B41" s="39" t="s">
        <v>43</v>
      </c>
      <c r="C41" s="6">
        <v>10082.469999999999</v>
      </c>
      <c r="D41" s="35">
        <f>C41/12/D3</f>
        <v>0.23342098366546002</v>
      </c>
      <c r="E41" s="6">
        <v>0.22</v>
      </c>
      <c r="F41" s="6"/>
      <c r="G41" s="6"/>
    </row>
    <row r="42" spans="1:7" ht="22.2" customHeight="1">
      <c r="A42" s="5"/>
      <c r="B42" s="39" t="s">
        <v>47</v>
      </c>
      <c r="C42" s="6">
        <v>21831.89</v>
      </c>
      <c r="D42" s="35">
        <f>C42/D3/12</f>
        <v>0.50543381126610043</v>
      </c>
      <c r="E42" s="6">
        <v>0.25</v>
      </c>
      <c r="F42" s="6"/>
      <c r="G42" s="6"/>
    </row>
    <row r="43" spans="1:7" ht="22.2" customHeight="1">
      <c r="A43" s="5"/>
      <c r="B43" s="39" t="s">
        <v>44</v>
      </c>
      <c r="C43" s="27">
        <v>2009.34</v>
      </c>
      <c r="D43" s="35">
        <f>C43/12/D3</f>
        <v>4.6518573258175371E-2</v>
      </c>
      <c r="E43" s="6"/>
      <c r="F43" s="6"/>
      <c r="G43" s="6"/>
    </row>
    <row r="44" spans="1:7" ht="18.600000000000001" customHeight="1" thickBot="1">
      <c r="A44" s="5"/>
      <c r="B44" s="40" t="s">
        <v>45</v>
      </c>
      <c r="C44" s="27">
        <v>206435</v>
      </c>
      <c r="D44" s="35">
        <f>C44/D3/13</f>
        <v>4.4115802298120546</v>
      </c>
      <c r="E44" s="6">
        <v>3.98</v>
      </c>
      <c r="F44" s="6">
        <v>2.67</v>
      </c>
      <c r="G44" s="6"/>
    </row>
    <row r="45" spans="1:7" ht="18.600000000000001" customHeight="1" thickBot="1">
      <c r="A45" s="12">
        <v>6</v>
      </c>
      <c r="B45" s="12" t="s">
        <v>21</v>
      </c>
      <c r="C45" s="12">
        <v>3798.53</v>
      </c>
      <c r="D45" s="33">
        <f>C45/12/D3</f>
        <v>8.7940416295090376E-2</v>
      </c>
      <c r="E45" s="12">
        <v>0.14000000000000001</v>
      </c>
      <c r="F45" s="42"/>
      <c r="G45" s="42"/>
    </row>
    <row r="46" spans="1:7" ht="24" customHeight="1" thickBot="1">
      <c r="A46" s="12">
        <v>7</v>
      </c>
      <c r="B46" s="12" t="s">
        <v>19</v>
      </c>
      <c r="C46" s="12">
        <v>130919.85</v>
      </c>
      <c r="D46" s="33">
        <f>C46/D3/12</f>
        <v>3.0309477904059694</v>
      </c>
      <c r="E46" s="12">
        <v>2.0699999999999998</v>
      </c>
      <c r="F46" s="12">
        <v>3.63</v>
      </c>
      <c r="G46" s="12"/>
    </row>
    <row r="47" spans="1:7" ht="26.4" hidden="1" customHeight="1" thickBot="1">
      <c r="A47" s="12"/>
      <c r="B47" s="12"/>
      <c r="C47" s="12"/>
      <c r="D47" s="33"/>
      <c r="E47" s="12"/>
      <c r="F47" s="12">
        <f>F6+F14+F23+F30+F38+F46</f>
        <v>22.31</v>
      </c>
      <c r="G47" s="12"/>
    </row>
    <row r="48" spans="1:7" ht="21" customHeight="1" thickBot="1">
      <c r="A48" s="26">
        <v>8</v>
      </c>
      <c r="B48" s="21" t="s">
        <v>15</v>
      </c>
      <c r="C48" s="12">
        <v>47000</v>
      </c>
      <c r="D48" s="36">
        <f>C48/D3/12</f>
        <v>1.0881050211184979</v>
      </c>
      <c r="E48" s="12">
        <v>0.49</v>
      </c>
      <c r="F48" s="37">
        <v>0.3</v>
      </c>
      <c r="G48" s="12"/>
    </row>
    <row r="49" spans="1:7" ht="20.399999999999999" customHeight="1" thickBot="1">
      <c r="A49" s="12">
        <v>9</v>
      </c>
      <c r="B49" s="12" t="s">
        <v>22</v>
      </c>
      <c r="C49" s="12">
        <v>10303.209999999999</v>
      </c>
      <c r="D49" s="33">
        <f>C49/D3/12</f>
        <v>0.23853137307741101</v>
      </c>
      <c r="E49" s="12">
        <v>0.7</v>
      </c>
      <c r="F49" s="25">
        <v>0.43</v>
      </c>
      <c r="G49" s="25"/>
    </row>
    <row r="50" spans="1:7" ht="22.5" customHeight="1" thickBot="1">
      <c r="A50" s="12">
        <v>10</v>
      </c>
      <c r="B50" s="12" t="s">
        <v>10</v>
      </c>
      <c r="C50" s="12">
        <v>12958</v>
      </c>
      <c r="D50" s="33">
        <f>C50/12/D3</f>
        <v>0.29999286943943604</v>
      </c>
      <c r="E50" s="12">
        <v>0.3</v>
      </c>
      <c r="F50" s="33">
        <f>F6+F14+F23+F30+F38+F46+F48+F49</f>
        <v>23.04</v>
      </c>
      <c r="G50" s="12"/>
    </row>
    <row r="51" spans="1:7" ht="21" customHeight="1" thickBot="1">
      <c r="A51" s="19">
        <v>11</v>
      </c>
      <c r="B51" s="19" t="s">
        <v>20</v>
      </c>
      <c r="C51" s="19">
        <v>33900</v>
      </c>
      <c r="D51" s="32">
        <f>C51/12/D3</f>
        <v>0.78482468544504413</v>
      </c>
      <c r="E51" s="19">
        <v>0.68</v>
      </c>
      <c r="F51" s="19">
        <v>0.68</v>
      </c>
      <c r="G51" s="19"/>
    </row>
    <row r="52" spans="1:7" ht="21" customHeight="1" thickBot="1">
      <c r="A52" s="12">
        <v>12</v>
      </c>
      <c r="B52" s="11" t="s">
        <v>7</v>
      </c>
      <c r="C52" s="12">
        <f>C6+C14+C23+C30+C38+C45+C46+C48+C49+C50+C51</f>
        <v>1366780.26</v>
      </c>
      <c r="D52" s="33">
        <f>D6+D14+D23+D30+D38+D46+D47+D48+D49+D50</f>
        <v>28.251798997415172</v>
      </c>
      <c r="E52" s="12">
        <f>E6+E14+E23+E30+E38+E46+E47+E48+E49+E50+E45+E51</f>
        <v>23.12</v>
      </c>
      <c r="F52" s="12">
        <v>0.3</v>
      </c>
      <c r="G52" s="12"/>
    </row>
  </sheetData>
  <phoneticPr fontId="0" type="noConversion"/>
  <pageMargins left="0.25" right="0.25" top="0.75" bottom="0.75" header="0.3" footer="0.3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2021-03-17T07:12:32Z</cp:lastPrinted>
  <dcterms:created xsi:type="dcterms:W3CDTF">2011-07-12T11:42:04Z</dcterms:created>
  <dcterms:modified xsi:type="dcterms:W3CDTF">2021-03-26T07:09:13Z</dcterms:modified>
</cp:coreProperties>
</file>